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4380" windowWidth="16815" windowHeight="11445" activeTab="1"/>
  </bookViews>
  <sheets>
    <sheet name="Delivery 1" sheetId="1" r:id="rId1"/>
    <sheet name="Instructions" sheetId="2" r:id="rId2"/>
  </sheets>
  <definedNames>
    <definedName name="_xlnm.Print_Area" localSheetId="0">'Delivery 1'!$A$1:$Q$29</definedName>
    <definedName name="_xlnm.Print_Titles" localSheetId="0">'Delivery 1'!$5:$5</definedName>
  </definedNames>
  <calcPr calcId="125725"/>
</workbook>
</file>

<file path=xl/calcChain.xml><?xml version="1.0" encoding="utf-8"?>
<calcChain xmlns="http://schemas.openxmlformats.org/spreadsheetml/2006/main">
  <c r="N29" i="1"/>
  <c r="G29"/>
  <c r="H29"/>
  <c r="D29"/>
  <c r="J29"/>
  <c r="Q29"/>
  <c r="C29"/>
  <c r="E29"/>
  <c r="B29"/>
  <c r="O6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F6"/>
  <c r="I6" s="1"/>
  <c r="F7"/>
  <c r="I7" s="1"/>
  <c r="F8"/>
  <c r="I8" s="1"/>
  <c r="F9"/>
  <c r="I9" s="1"/>
  <c r="F10"/>
  <c r="I10" s="1"/>
  <c r="F11"/>
  <c r="I11" s="1"/>
  <c r="F12"/>
  <c r="I12" s="1"/>
  <c r="F13"/>
  <c r="I13" s="1"/>
  <c r="F14"/>
  <c r="I14" s="1"/>
  <c r="F15"/>
  <c r="I15" s="1"/>
  <c r="F16"/>
  <c r="I16" s="1"/>
  <c r="F17"/>
  <c r="I17" s="1"/>
  <c r="F18"/>
  <c r="I18" s="1"/>
  <c r="F19"/>
  <c r="I19" s="1"/>
  <c r="F20"/>
  <c r="I20" s="1"/>
  <c r="F21"/>
  <c r="I21" s="1"/>
  <c r="F22"/>
  <c r="I22" s="1"/>
  <c r="F23"/>
  <c r="I23" s="1"/>
  <c r="F24"/>
  <c r="I24" s="1"/>
  <c r="F25"/>
  <c r="I25" s="1"/>
  <c r="F26"/>
  <c r="I26" s="1"/>
  <c r="F27"/>
  <c r="I27" s="1"/>
  <c r="F28"/>
  <c r="I28" s="1"/>
  <c r="O29" l="1"/>
  <c r="I29"/>
  <c r="L28"/>
  <c r="M28" s="1"/>
  <c r="L20"/>
  <c r="M20" s="1"/>
  <c r="L16"/>
  <c r="M16" s="1"/>
  <c r="L8"/>
  <c r="M8" s="1"/>
  <c r="L25"/>
  <c r="M25" s="1"/>
  <c r="L21"/>
  <c r="M21" s="1"/>
  <c r="L17"/>
  <c r="M17" s="1"/>
  <c r="L13"/>
  <c r="M13" s="1"/>
  <c r="L9"/>
  <c r="M9" s="1"/>
  <c r="P6"/>
  <c r="P29" s="1"/>
  <c r="K29"/>
  <c r="L26"/>
  <c r="M26" s="1"/>
  <c r="L22"/>
  <c r="M22" s="1"/>
  <c r="L18"/>
  <c r="M18" s="1"/>
  <c r="L14"/>
  <c r="M14" s="1"/>
  <c r="L10"/>
  <c r="M10" s="1"/>
  <c r="F29"/>
  <c r="L24"/>
  <c r="M24" s="1"/>
  <c r="L12"/>
  <c r="M12" s="1"/>
  <c r="L6"/>
  <c r="M6" s="1"/>
  <c r="L27"/>
  <c r="M27" s="1"/>
  <c r="L23"/>
  <c r="M23" s="1"/>
  <c r="L19"/>
  <c r="M19" s="1"/>
  <c r="L15"/>
  <c r="M15" s="1"/>
  <c r="L11"/>
  <c r="M11" s="1"/>
  <c r="L7"/>
  <c r="M7" s="1"/>
  <c r="L29" l="1"/>
</calcChain>
</file>

<file path=xl/sharedStrings.xml><?xml version="1.0" encoding="utf-8"?>
<sst xmlns="http://schemas.openxmlformats.org/spreadsheetml/2006/main" count="45" uniqueCount="45">
  <si>
    <t>Zone</t>
  </si>
  <si>
    <t>Precinct</t>
  </si>
  <si>
    <t>Orphan Ballots Added</t>
  </si>
  <si>
    <t>Orphan Ballots Removed</t>
  </si>
  <si>
    <t>Ballots Scanned</t>
  </si>
  <si>
    <t>Remakes Removed</t>
  </si>
  <si>
    <t>Write-Ins</t>
  </si>
  <si>
    <t>Reconciled?</t>
  </si>
  <si>
    <t>Difference</t>
  </si>
  <si>
    <t>Central Count Ballot Scanning Verification</t>
  </si>
  <si>
    <t>Instructions</t>
  </si>
  <si>
    <t>Ballots Received</t>
  </si>
  <si>
    <t>[Insert Election Date &amp; Type]</t>
  </si>
  <si>
    <t>Adjusted Ballots Received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</si>
  <si>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If the ballots for the precinct have not yet been scanned (or the scanned data has not yet been entered), then that precinct will be flagged as "Pending" in this column. </t>
    </r>
  </si>
  <si>
    <t>Delivery #1</t>
  </si>
  <si>
    <t>Remakes Scanned</t>
  </si>
  <si>
    <t>Remakes Reconciled?</t>
  </si>
  <si>
    <t>Remakes Difference</t>
  </si>
  <si>
    <t>Hand Recount (if necessary)</t>
  </si>
  <si>
    <t>Total Ballots Scanned &amp; Removed</t>
  </si>
  <si>
    <t>Combined Difference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</si>
  <si>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If more than one delivery of ballots are to be received, a new spreadsheet should be created for each delivery. Be sure to adjust the delivery number ("Delivery #_") located at the top of the spreadsheet.</t>
    </r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</si>
  <si>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The </t>
    </r>
    <r>
      <rPr>
        <i/>
        <sz val="11"/>
        <color theme="1"/>
        <rFont val="Calibri"/>
        <family val="2"/>
        <scheme val="minor"/>
      </rPr>
      <t>"Difference"</t>
    </r>
    <r>
      <rPr>
        <sz val="11"/>
        <color theme="1"/>
        <rFont val="Calibri"/>
        <family val="2"/>
        <scheme val="minor"/>
      </rPr>
      <t xml:space="preserve"> column will automatically calculate the difference between the hand recount and the original number of ballots received.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</si>
  <si>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An "N/A" will be displayed in this column for precincts that did not have any remake ballots removed.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</si>
  <si>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If a ballot is two or more pages long, a High Speed Optical Scanner will indicate the number of </t>
    </r>
    <r>
      <rPr>
        <i/>
        <sz val="11"/>
        <color theme="1"/>
        <rFont val="Calibri"/>
        <family val="2"/>
        <scheme val="minor"/>
      </rPr>
      <t>pages</t>
    </r>
    <r>
      <rPr>
        <sz val="11"/>
        <color theme="1"/>
        <rFont val="Calibri"/>
        <family val="2"/>
        <scheme val="minor"/>
      </rPr>
      <t xml:space="preserve"> scanned and not necessarily the number of ballots scanned. Therefore, if such is the case, </t>
    </r>
    <r>
      <rPr>
        <i/>
        <sz val="11"/>
        <color theme="1"/>
        <rFont val="Calibri"/>
        <family val="2"/>
        <scheme val="minor"/>
      </rPr>
      <t>the number of ballot pages</t>
    </r>
    <r>
      <rPr>
        <sz val="11"/>
        <color theme="1"/>
        <rFont val="Calibri"/>
        <family val="2"/>
        <scheme val="minor"/>
      </rPr>
      <t xml:space="preserve"> is what should be recorded in this column, as well as for the rest of the spreadsheet.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</si>
  <si>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An "N/A" will be displayed in this column for precincts that did not have any remake ballots removed. If the remade ballots for a precinct have not yet been scanned (or the data has not yet been entered), then that precinct will be flagged as "Pending" in this column.</t>
    </r>
  </si>
  <si>
    <t>Insert the election date and type at the top of the spreadsheet. 
(Example: "November 6, 2012 General Election")</t>
  </si>
  <si>
    <t>After the ballots have been received, sorted, and counted, insert the number of ballots received for each precinct in the "Ballots Received" column.</t>
  </si>
  <si>
    <r>
      <t xml:space="preserve">The </t>
    </r>
    <r>
      <rPr>
        <i/>
        <sz val="11"/>
        <color theme="1"/>
        <rFont val="Calibri"/>
        <family val="2"/>
        <scheme val="minor"/>
      </rPr>
      <t>"Adjusted Ballots Received"</t>
    </r>
    <r>
      <rPr>
        <sz val="11"/>
        <color theme="1"/>
        <rFont val="Calibri"/>
        <family val="2"/>
        <scheme val="minor"/>
      </rPr>
      <t xml:space="preserve"> column should automatically display the adjusted number of ballots that were received for a precinct after orphans and hand recounts have been accounted for.</t>
    </r>
  </si>
  <si>
    <r>
      <t xml:space="preserve">The </t>
    </r>
    <r>
      <rPr>
        <i/>
        <sz val="11"/>
        <color theme="1"/>
        <rFont val="Calibri"/>
        <family val="2"/>
        <scheme val="minor"/>
      </rPr>
      <t xml:space="preserve">"Total Ballots Scanned &amp; Removed" </t>
    </r>
    <r>
      <rPr>
        <sz val="11"/>
        <color theme="1"/>
        <rFont val="Calibri"/>
        <family val="2"/>
        <scheme val="minor"/>
      </rPr>
      <t>column will automatically combine the number of ballots that were scanned for a precinct with the number of remakes that were removed for that precinct.</t>
    </r>
  </si>
  <si>
    <r>
      <t xml:space="preserve">The </t>
    </r>
    <r>
      <rPr>
        <i/>
        <sz val="11"/>
        <color theme="1"/>
        <rFont val="Calibri"/>
        <family val="2"/>
        <scheme val="minor"/>
      </rPr>
      <t xml:space="preserve">"Combined Difference" </t>
    </r>
    <r>
      <rPr>
        <sz val="11"/>
        <color theme="1"/>
        <rFont val="Calibri"/>
        <family val="2"/>
        <scheme val="minor"/>
      </rPr>
      <t>column will automatically display the difference between the number of ballots received for a precinct and the combined number of ballots that were scanned or removed to be remade for that precinct.</t>
    </r>
  </si>
  <si>
    <r>
      <t xml:space="preserve">The </t>
    </r>
    <r>
      <rPr>
        <i/>
        <sz val="11"/>
        <color theme="1"/>
        <rFont val="Calibri"/>
        <family val="2"/>
        <scheme val="minor"/>
      </rPr>
      <t xml:space="preserve">"Reconciled?" </t>
    </r>
    <r>
      <rPr>
        <sz val="11"/>
        <color theme="1"/>
        <rFont val="Calibri"/>
        <family val="2"/>
        <scheme val="minor"/>
      </rPr>
      <t>column will indicate whether the number of ballots received for a precinct matches the combined number of ballots scanned and removed to be remade for that precinct.</t>
    </r>
  </si>
  <si>
    <r>
      <t xml:space="preserve">The </t>
    </r>
    <r>
      <rPr>
        <i/>
        <sz val="11"/>
        <color theme="1"/>
        <rFont val="Calibri"/>
        <family val="2"/>
        <scheme val="minor"/>
      </rPr>
      <t>"Remakes Difference"</t>
    </r>
    <r>
      <rPr>
        <sz val="11"/>
        <color theme="1"/>
        <rFont val="Calibri"/>
        <family val="2"/>
        <scheme val="minor"/>
      </rPr>
      <t xml:space="preserve"> column will automatically indicate the difference between the number of remake ballots removed from the original scan to the number of remake ballots scanned.</t>
    </r>
  </si>
  <si>
    <r>
      <t xml:space="preserve">The </t>
    </r>
    <r>
      <rPr>
        <i/>
        <sz val="11"/>
        <color theme="1"/>
        <rFont val="Calibri"/>
        <family val="2"/>
        <scheme val="minor"/>
      </rPr>
      <t>"Remakes Reconciled?"</t>
    </r>
    <r>
      <rPr>
        <sz val="11"/>
        <color theme="1"/>
        <rFont val="Calibri"/>
        <family val="2"/>
        <scheme val="minor"/>
      </rPr>
      <t xml:space="preserve"> column will indicate whether the number of remake ballots removed from the original scan matches the number of remake ballots scanned.</t>
    </r>
  </si>
  <si>
    <t>Total</t>
  </si>
  <si>
    <t>Enter the information recorded on the scanning log sheets. This includes:</t>
  </si>
  <si>
    <t>a. Ballots Scanned</t>
  </si>
  <si>
    <t>b. Orphan Ballots Added/Removed</t>
  </si>
  <si>
    <t>d. Ballots containing a vote for a write-in candidate</t>
  </si>
  <si>
    <t>b. If a hand recount was required and new quantity of ballots</t>
  </si>
  <si>
    <t>c. Remakes Added/Removed</t>
  </si>
  <si>
    <t>Calculated Columns</t>
  </si>
  <si>
    <r>
      <t xml:space="preserve">Important: Do not enter data into columns with </t>
    </r>
    <r>
      <rPr>
        <b/>
        <i/>
        <sz val="11"/>
        <color theme="1"/>
        <rFont val="Calibri"/>
        <family val="2"/>
        <scheme val="minor"/>
      </rPr>
      <t>italicized</t>
    </r>
    <r>
      <rPr>
        <b/>
        <sz val="11"/>
        <color theme="1"/>
        <rFont val="Calibri"/>
        <family val="2"/>
        <scheme val="minor"/>
      </rPr>
      <t xml:space="preserve"> headers (The header is also shaded dark blue). The cells in these columns contain formulas that will automatically populate based on other information entered into the spreadsheet.</t>
    </r>
  </si>
  <si>
    <t>Enter or paste the precincts and their zone assignments in columns B and A.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</si>
</sst>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9" fillId="0" borderId="8" xfId="0" applyFont="1" applyBorder="1" applyAlignment="1">
      <alignment horizontal="center" vertical="top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3" fillId="5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/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2" borderId="1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0" fillId="3" borderId="1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</cellXfs>
  <cellStyles count="1"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righ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2D6BB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5:Q29" totalsRowCount="1" headerRowDxfId="35" dataDxfId="34">
  <autoFilter ref="A5:Q28">
    <filterColumn colId="4"/>
    <filterColumn colId="13"/>
    <filterColumn colId="14"/>
    <filterColumn colId="15"/>
    <filterColumn colId="16"/>
  </autoFilter>
  <tableColumns count="17">
    <tableColumn id="1" name="Zone" totalsRowLabel="Total" dataDxfId="33" totalsRowDxfId="32"/>
    <tableColumn id="2" name="Precinct" totalsRowFunction="count" dataDxfId="31" totalsRowDxfId="30"/>
    <tableColumn id="3" name="Ballots Received" totalsRowFunction="sum" dataDxfId="29" totalsRowDxfId="28"/>
    <tableColumn id="8" name="Ballots Scanned" totalsRowFunction="sum" dataDxfId="27" totalsRowDxfId="26"/>
    <tableColumn id="21" name="Hand Recount (if necessary)" totalsRowFunction="sum" dataDxfId="25" totalsRowDxfId="24"/>
    <tableColumn id="4" name="Difference" totalsRowFunction="sum" dataDxfId="23" totalsRowDxfId="22">
      <calculatedColumnFormula>IF(Table2[[#This Row],[Hand Recount (if necessary)]]=0, "N/A",Table2[[#This Row],[Hand Recount (if necessary)]]-Table2[[#This Row],[Ballots Received]])</calculatedColumnFormula>
    </tableColumn>
    <tableColumn id="5" name="Orphan Ballots Added" totalsRowFunction="sum" dataDxfId="21" totalsRowDxfId="20"/>
    <tableColumn id="6" name="Orphan Ballots Removed" totalsRowFunction="sum" dataDxfId="19" totalsRowDxfId="18"/>
    <tableColumn id="7" name="Adjusted Ballots Received" totalsRowFunction="sum" dataDxfId="17" totalsRowDxfId="16">
      <calculatedColumnFormula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calculatedColumnFormula>
    </tableColumn>
    <tableColumn id="10" name="Remakes Removed" totalsRowFunction="sum" dataDxfId="15" totalsRowDxfId="14"/>
    <tableColumn id="13" name="Total Ballots Scanned &amp; Removed" totalsRowFunction="sum" dataDxfId="13" totalsRowDxfId="12">
      <calculatedColumnFormula>SUM(Table2[[#This Row],[Ballots Scanned]], Table2[[#This Row],[Remakes Removed]])</calculatedColumnFormula>
    </tableColumn>
    <tableColumn id="14" name="Combined Difference" totalsRowFunction="sum" dataDxfId="11" totalsRowDxfId="10">
      <calculatedColumnFormula>Table2[[#This Row],[Total Ballots Scanned &amp; Removed]]-Table2[[#This Row],[Adjusted Ballots Received]]</calculatedColumnFormula>
    </tableColumn>
    <tableColumn id="15" name="Reconciled?" dataDxfId="9" totalsRowDxfId="8">
      <calculatedColumnFormula>IF(Table2[[#This Row],[Combined Difference]]=0, "Yes", IF(Table2[[#This Row],[Combined Difference]]=(Table2[[#This Row],[Adjusted Ballots Received]] * -1), "Pending", "No"))</calculatedColumnFormula>
    </tableColumn>
    <tableColumn id="9" name="Remakes Scanned" totalsRowFunction="sum" dataDxfId="7" totalsRowDxfId="6"/>
    <tableColumn id="16" name="Remakes Difference" totalsRowFunction="sum" dataDxfId="5" totalsRowDxfId="4">
      <calculatedColumnFormula>IF(SUM(Table2[[#This Row],[Remakes Removed]]+Table2[[#This Row],[Remakes Scanned]])=0, "N/A", Table2[[#This Row],[Remakes Scanned]]-Table2[[#This Row],[Remakes Removed]])</calculatedColumnFormula>
    </tableColumn>
    <tableColumn id="12" name="Remakes Reconciled?" totalsRowFunction="count" dataDxfId="3" totalsRowDxfId="2">
      <calculatedColumnFormula>IF(Table2[[#This Row],[Remakes Difference]]="N/A", "N/A", IF(Table2[[#This Row],[Remakes Difference]]=0, "Yes", IF(Table2[[#This Row],[Remakes Difference]]=Table2[[#This Row],[Remakes Removed]]*-1, "Pending", "No")))</calculatedColumnFormula>
    </tableColumn>
    <tableColumn id="22" name="Write-Ins" totalsRowFunction="sum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pane ySplit="1" topLeftCell="A2" activePane="bottomLeft" state="frozen"/>
      <selection pane="bottomLeft" activeCell="A2" sqref="A2:Q2"/>
    </sheetView>
  </sheetViews>
  <sheetFormatPr defaultRowHeight="15"/>
  <cols>
    <col min="1" max="1" width="6.42578125" style="3" customWidth="1"/>
    <col min="2" max="2" width="15.85546875" style="3" customWidth="1"/>
    <col min="3" max="3" width="9.140625" style="5" customWidth="1"/>
    <col min="4" max="4" width="8.28515625" style="5" customWidth="1"/>
    <col min="5" max="5" width="12.28515625" style="5" customWidth="1"/>
    <col min="6" max="6" width="9.5703125" style="5" customWidth="1"/>
    <col min="7" max="7" width="9.85546875" style="5" customWidth="1"/>
    <col min="8" max="8" width="12.42578125" style="5" customWidth="1"/>
    <col min="9" max="9" width="11.140625" style="5" customWidth="1"/>
    <col min="12" max="12" width="11.140625" style="5" customWidth="1"/>
    <col min="13" max="13" width="11.85546875" style="5" customWidth="1"/>
    <col min="14" max="14" width="9.28515625" style="5" customWidth="1"/>
    <col min="15" max="15" width="10.5703125" style="5" customWidth="1"/>
    <col min="16" max="16" width="9.140625" style="5"/>
    <col min="17" max="17" width="9.5703125" style="5" customWidth="1"/>
    <col min="18" max="18" width="8.5703125" style="5" customWidth="1"/>
    <col min="19" max="19" width="10.7109375" style="5" customWidth="1"/>
    <col min="20" max="16384" width="9.140625" style="3"/>
  </cols>
  <sheetData>
    <row r="1" spans="1:19" s="2" customFormat="1" ht="35.25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9" ht="23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"/>
      <c r="S2" s="3"/>
    </row>
    <row r="3" spans="1:19" ht="15.7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3"/>
      <c r="S3" s="3"/>
    </row>
    <row r="4" spans="1:19" s="16" customFormat="1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ht="63.75">
      <c r="A5" s="2" t="s">
        <v>0</v>
      </c>
      <c r="B5" s="2" t="s">
        <v>1</v>
      </c>
      <c r="C5" s="2" t="s">
        <v>11</v>
      </c>
      <c r="D5" s="2" t="s">
        <v>4</v>
      </c>
      <c r="E5" s="2" t="s">
        <v>19</v>
      </c>
      <c r="F5" s="14" t="s">
        <v>8</v>
      </c>
      <c r="G5" s="2" t="s">
        <v>2</v>
      </c>
      <c r="H5" s="2" t="s">
        <v>3</v>
      </c>
      <c r="I5" s="14" t="s">
        <v>13</v>
      </c>
      <c r="J5" s="2" t="s">
        <v>5</v>
      </c>
      <c r="K5" s="14" t="s">
        <v>20</v>
      </c>
      <c r="L5" s="14" t="s">
        <v>21</v>
      </c>
      <c r="M5" s="14" t="s">
        <v>7</v>
      </c>
      <c r="N5" s="2" t="s">
        <v>16</v>
      </c>
      <c r="O5" s="14" t="s">
        <v>18</v>
      </c>
      <c r="P5" s="14" t="s">
        <v>17</v>
      </c>
      <c r="Q5" s="2" t="s">
        <v>6</v>
      </c>
      <c r="R5" s="3"/>
      <c r="S5" s="3"/>
    </row>
    <row r="6" spans="1:19" ht="12.75">
      <c r="F6" s="6" t="str">
        <f>IF(Table2[[#This Row],[Hand Recount (if necessary)]]=0, "N/A",Table2[[#This Row],[Hand Recount (if necessary)]]-Table2[[#This Row],[Ballots Received]])</f>
        <v>N/A</v>
      </c>
      <c r="I6" s="6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6" s="5"/>
      <c r="K6" s="6">
        <f>SUM(Table2[[#This Row],[Ballots Scanned]], Table2[[#This Row],[Remakes Removed]])</f>
        <v>0</v>
      </c>
      <c r="L6" s="6">
        <f>Table2[[#This Row],[Total Ballots Scanned &amp; Removed]]-Table2[[#This Row],[Adjusted Ballots Received]]</f>
        <v>0</v>
      </c>
      <c r="M6" s="6" t="str">
        <f>IF(Table2[[#This Row],[Combined Difference]]=0, "Yes", IF(Table2[[#This Row],[Combined Difference]]=(Table2[[#This Row],[Adjusted Ballots Received]] * -1), "Pending", "No"))</f>
        <v>Yes</v>
      </c>
      <c r="O6" s="6" t="str">
        <f>IF(SUM(Table2[[#This Row],[Remakes Removed]]+Table2[[#This Row],[Remakes Scanned]])=0, "N/A", Table2[[#This Row],[Remakes Scanned]]-Table2[[#This Row],[Remakes Removed]])</f>
        <v>N/A</v>
      </c>
      <c r="P6" s="6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R6" s="3"/>
      <c r="S6" s="3"/>
    </row>
    <row r="7" spans="1:19" ht="12.75">
      <c r="A7" s="8"/>
      <c r="B7" s="8"/>
      <c r="C7" s="9"/>
      <c r="D7" s="9"/>
      <c r="E7" s="9"/>
      <c r="F7" s="10" t="str">
        <f>IF(Table2[[#This Row],[Hand Recount (if necessary)]]=0, "N/A",Table2[[#This Row],[Hand Recount (if necessary)]]-Table2[[#This Row],[Ballots Received]])</f>
        <v>N/A</v>
      </c>
      <c r="G7" s="9"/>
      <c r="H7" s="9"/>
      <c r="I7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7" s="9"/>
      <c r="K7" s="10">
        <f>SUM(Table2[[#This Row],[Ballots Scanned]], Table2[[#This Row],[Remakes Removed]])</f>
        <v>0</v>
      </c>
      <c r="L7" s="10">
        <f>Table2[[#This Row],[Total Ballots Scanned &amp; Removed]]-Table2[[#This Row],[Adjusted Ballots Received]]</f>
        <v>0</v>
      </c>
      <c r="M7" s="10" t="str">
        <f>IF(Table2[[#This Row],[Combined Difference]]=0, "Yes", IF(Table2[[#This Row],[Combined Difference]]=(Table2[[#This Row],[Adjusted Ballots Received]] * -1), "Pending", "No"))</f>
        <v>Yes</v>
      </c>
      <c r="N7" s="9"/>
      <c r="O7" s="10" t="str">
        <f>IF(SUM(Table2[[#This Row],[Remakes Removed]]+Table2[[#This Row],[Remakes Scanned]])=0, "N/A", Table2[[#This Row],[Remakes Scanned]]-Table2[[#This Row],[Remakes Removed]])</f>
        <v>N/A</v>
      </c>
      <c r="P7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7" s="9"/>
      <c r="R7" s="3"/>
      <c r="S7" s="3"/>
    </row>
    <row r="8" spans="1:19" ht="12.75">
      <c r="A8" s="8"/>
      <c r="B8" s="8"/>
      <c r="C8" s="9"/>
      <c r="D8" s="9"/>
      <c r="E8" s="9"/>
      <c r="F8" s="10" t="str">
        <f>IF(Table2[[#This Row],[Hand Recount (if necessary)]]=0, "N/A",Table2[[#This Row],[Hand Recount (if necessary)]]-Table2[[#This Row],[Ballots Received]])</f>
        <v>N/A</v>
      </c>
      <c r="G8" s="9"/>
      <c r="H8" s="9"/>
      <c r="I8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8" s="9"/>
      <c r="K8" s="10">
        <f>SUM(Table2[[#This Row],[Ballots Scanned]], Table2[[#This Row],[Remakes Removed]])</f>
        <v>0</v>
      </c>
      <c r="L8" s="10">
        <f>Table2[[#This Row],[Total Ballots Scanned &amp; Removed]]-Table2[[#This Row],[Adjusted Ballots Received]]</f>
        <v>0</v>
      </c>
      <c r="M8" s="10" t="str">
        <f>IF(Table2[[#This Row],[Combined Difference]]=0, "Yes", IF(Table2[[#This Row],[Combined Difference]]=(Table2[[#This Row],[Adjusted Ballots Received]] * -1), "Pending", "No"))</f>
        <v>Yes</v>
      </c>
      <c r="N8" s="9"/>
      <c r="O8" s="10" t="str">
        <f>IF(SUM(Table2[[#This Row],[Remakes Removed]]+Table2[[#This Row],[Remakes Scanned]])=0, "N/A", Table2[[#This Row],[Remakes Scanned]]-Table2[[#This Row],[Remakes Removed]])</f>
        <v>N/A</v>
      </c>
      <c r="P8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8" s="9"/>
      <c r="R8" s="3"/>
      <c r="S8" s="3"/>
    </row>
    <row r="9" spans="1:19" ht="12.75">
      <c r="A9" s="8"/>
      <c r="B9" s="8"/>
      <c r="C9" s="9"/>
      <c r="D9" s="9"/>
      <c r="E9" s="9"/>
      <c r="F9" s="10" t="str">
        <f>IF(Table2[[#This Row],[Hand Recount (if necessary)]]=0, "N/A",Table2[[#This Row],[Hand Recount (if necessary)]]-Table2[[#This Row],[Ballots Received]])</f>
        <v>N/A</v>
      </c>
      <c r="G9" s="9"/>
      <c r="H9" s="9"/>
      <c r="I9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9" s="9"/>
      <c r="K9" s="10">
        <f>SUM(Table2[[#This Row],[Ballots Scanned]], Table2[[#This Row],[Remakes Removed]])</f>
        <v>0</v>
      </c>
      <c r="L9" s="10">
        <f>Table2[[#This Row],[Total Ballots Scanned &amp; Removed]]-Table2[[#This Row],[Adjusted Ballots Received]]</f>
        <v>0</v>
      </c>
      <c r="M9" s="10" t="str">
        <f>IF(Table2[[#This Row],[Combined Difference]]=0, "Yes", IF(Table2[[#This Row],[Combined Difference]]=(Table2[[#This Row],[Adjusted Ballots Received]] * -1), "Pending", "No"))</f>
        <v>Yes</v>
      </c>
      <c r="N9" s="9"/>
      <c r="O9" s="10" t="str">
        <f>IF(SUM(Table2[[#This Row],[Remakes Removed]]+Table2[[#This Row],[Remakes Scanned]])=0, "N/A", Table2[[#This Row],[Remakes Scanned]]-Table2[[#This Row],[Remakes Removed]])</f>
        <v>N/A</v>
      </c>
      <c r="P9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9" s="9"/>
      <c r="R9" s="3"/>
      <c r="S9" s="3"/>
    </row>
    <row r="10" spans="1:19" ht="12.75">
      <c r="A10" s="8"/>
      <c r="B10" s="8"/>
      <c r="C10" s="9"/>
      <c r="D10" s="9"/>
      <c r="E10" s="9"/>
      <c r="F10" s="10" t="str">
        <f>IF(Table2[[#This Row],[Hand Recount (if necessary)]]=0, "N/A",Table2[[#This Row],[Hand Recount (if necessary)]]-Table2[[#This Row],[Ballots Received]])</f>
        <v>N/A</v>
      </c>
      <c r="G10" s="9"/>
      <c r="H10" s="9"/>
      <c r="I10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10" s="9"/>
      <c r="K10" s="10">
        <f>SUM(Table2[[#This Row],[Ballots Scanned]], Table2[[#This Row],[Remakes Removed]])</f>
        <v>0</v>
      </c>
      <c r="L10" s="10">
        <f>Table2[[#This Row],[Total Ballots Scanned &amp; Removed]]-Table2[[#This Row],[Adjusted Ballots Received]]</f>
        <v>0</v>
      </c>
      <c r="M10" s="10" t="str">
        <f>IF(Table2[[#This Row],[Combined Difference]]=0, "Yes", IF(Table2[[#This Row],[Combined Difference]]=(Table2[[#This Row],[Adjusted Ballots Received]] * -1), "Pending", "No"))</f>
        <v>Yes</v>
      </c>
      <c r="N10" s="9"/>
      <c r="O10" s="10" t="str">
        <f>IF(SUM(Table2[[#This Row],[Remakes Removed]]+Table2[[#This Row],[Remakes Scanned]])=0, "N/A", Table2[[#This Row],[Remakes Scanned]]-Table2[[#This Row],[Remakes Removed]])</f>
        <v>N/A</v>
      </c>
      <c r="P10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10" s="9"/>
      <c r="R10" s="3"/>
      <c r="S10" s="3"/>
    </row>
    <row r="11" spans="1:19" ht="12.75">
      <c r="A11" s="8"/>
      <c r="B11" s="8"/>
      <c r="C11" s="9"/>
      <c r="D11" s="9"/>
      <c r="E11" s="9"/>
      <c r="F11" s="10" t="str">
        <f>IF(Table2[[#This Row],[Hand Recount (if necessary)]]=0, "N/A",Table2[[#This Row],[Hand Recount (if necessary)]]-Table2[[#This Row],[Ballots Received]])</f>
        <v>N/A</v>
      </c>
      <c r="G11" s="9"/>
      <c r="H11" s="9"/>
      <c r="I11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11" s="9"/>
      <c r="K11" s="10">
        <f>SUM(Table2[[#This Row],[Ballots Scanned]], Table2[[#This Row],[Remakes Removed]])</f>
        <v>0</v>
      </c>
      <c r="L11" s="10">
        <f>Table2[[#This Row],[Total Ballots Scanned &amp; Removed]]-Table2[[#This Row],[Adjusted Ballots Received]]</f>
        <v>0</v>
      </c>
      <c r="M11" s="10" t="str">
        <f>IF(Table2[[#This Row],[Combined Difference]]=0, "Yes", IF(Table2[[#This Row],[Combined Difference]]=(Table2[[#This Row],[Adjusted Ballots Received]] * -1), "Pending", "No"))</f>
        <v>Yes</v>
      </c>
      <c r="N11" s="9"/>
      <c r="O11" s="10" t="str">
        <f>IF(SUM(Table2[[#This Row],[Remakes Removed]]+Table2[[#This Row],[Remakes Scanned]])=0, "N/A", Table2[[#This Row],[Remakes Scanned]]-Table2[[#This Row],[Remakes Removed]])</f>
        <v>N/A</v>
      </c>
      <c r="P11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11" s="9"/>
      <c r="R11" s="3"/>
      <c r="S11" s="3"/>
    </row>
    <row r="12" spans="1:19" ht="12.75">
      <c r="A12" s="8"/>
      <c r="B12" s="8"/>
      <c r="C12" s="9"/>
      <c r="D12" s="9"/>
      <c r="E12" s="9"/>
      <c r="F12" s="10" t="str">
        <f>IF(Table2[[#This Row],[Hand Recount (if necessary)]]=0, "N/A",Table2[[#This Row],[Hand Recount (if necessary)]]-Table2[[#This Row],[Ballots Received]])</f>
        <v>N/A</v>
      </c>
      <c r="G12" s="9"/>
      <c r="H12" s="9"/>
      <c r="I12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12" s="9"/>
      <c r="K12" s="10">
        <f>SUM(Table2[[#This Row],[Ballots Scanned]], Table2[[#This Row],[Remakes Removed]])</f>
        <v>0</v>
      </c>
      <c r="L12" s="10">
        <f>Table2[[#This Row],[Total Ballots Scanned &amp; Removed]]-Table2[[#This Row],[Adjusted Ballots Received]]</f>
        <v>0</v>
      </c>
      <c r="M12" s="10" t="str">
        <f>IF(Table2[[#This Row],[Combined Difference]]=0, "Yes", IF(Table2[[#This Row],[Combined Difference]]=(Table2[[#This Row],[Adjusted Ballots Received]] * -1), "Pending", "No"))</f>
        <v>Yes</v>
      </c>
      <c r="N12" s="9"/>
      <c r="O12" s="10" t="str">
        <f>IF(SUM(Table2[[#This Row],[Remakes Removed]]+Table2[[#This Row],[Remakes Scanned]])=0, "N/A", Table2[[#This Row],[Remakes Scanned]]-Table2[[#This Row],[Remakes Removed]])</f>
        <v>N/A</v>
      </c>
      <c r="P12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12" s="9"/>
      <c r="R12" s="3"/>
      <c r="S12" s="3"/>
    </row>
    <row r="13" spans="1:19" ht="12.75">
      <c r="A13" s="8"/>
      <c r="B13" s="8"/>
      <c r="C13" s="9"/>
      <c r="D13" s="9"/>
      <c r="E13" s="9"/>
      <c r="F13" s="10" t="str">
        <f>IF(Table2[[#This Row],[Hand Recount (if necessary)]]=0, "N/A",Table2[[#This Row],[Hand Recount (if necessary)]]-Table2[[#This Row],[Ballots Received]])</f>
        <v>N/A</v>
      </c>
      <c r="G13" s="9"/>
      <c r="H13" s="9"/>
      <c r="I13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13" s="9"/>
      <c r="K13" s="10">
        <f>SUM(Table2[[#This Row],[Ballots Scanned]], Table2[[#This Row],[Remakes Removed]])</f>
        <v>0</v>
      </c>
      <c r="L13" s="10">
        <f>Table2[[#This Row],[Total Ballots Scanned &amp; Removed]]-Table2[[#This Row],[Adjusted Ballots Received]]</f>
        <v>0</v>
      </c>
      <c r="M13" s="10" t="str">
        <f>IF(Table2[[#This Row],[Combined Difference]]=0, "Yes", IF(Table2[[#This Row],[Combined Difference]]=(Table2[[#This Row],[Adjusted Ballots Received]] * -1), "Pending", "No"))</f>
        <v>Yes</v>
      </c>
      <c r="N13" s="9"/>
      <c r="O13" s="10" t="str">
        <f>IF(SUM(Table2[[#This Row],[Remakes Removed]]+Table2[[#This Row],[Remakes Scanned]])=0, "N/A", Table2[[#This Row],[Remakes Scanned]]-Table2[[#This Row],[Remakes Removed]])</f>
        <v>N/A</v>
      </c>
      <c r="P13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13" s="9"/>
      <c r="R13" s="3"/>
      <c r="S13" s="3"/>
    </row>
    <row r="14" spans="1:19" ht="12.75">
      <c r="A14" s="8"/>
      <c r="B14" s="8"/>
      <c r="C14" s="9"/>
      <c r="D14" s="9"/>
      <c r="E14" s="9"/>
      <c r="F14" s="10" t="str">
        <f>IF(Table2[[#This Row],[Hand Recount (if necessary)]]=0, "N/A",Table2[[#This Row],[Hand Recount (if necessary)]]-Table2[[#This Row],[Ballots Received]])</f>
        <v>N/A</v>
      </c>
      <c r="G14" s="9"/>
      <c r="H14" s="9"/>
      <c r="I14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14" s="9"/>
      <c r="K14" s="10">
        <f>SUM(Table2[[#This Row],[Ballots Scanned]], Table2[[#This Row],[Remakes Removed]])</f>
        <v>0</v>
      </c>
      <c r="L14" s="10">
        <f>Table2[[#This Row],[Total Ballots Scanned &amp; Removed]]-Table2[[#This Row],[Adjusted Ballots Received]]</f>
        <v>0</v>
      </c>
      <c r="M14" s="10" t="str">
        <f>IF(Table2[[#This Row],[Combined Difference]]=0, "Yes", IF(Table2[[#This Row],[Combined Difference]]=(Table2[[#This Row],[Adjusted Ballots Received]] * -1), "Pending", "No"))</f>
        <v>Yes</v>
      </c>
      <c r="N14" s="9"/>
      <c r="O14" s="10" t="str">
        <f>IF(SUM(Table2[[#This Row],[Remakes Removed]]+Table2[[#This Row],[Remakes Scanned]])=0, "N/A", Table2[[#This Row],[Remakes Scanned]]-Table2[[#This Row],[Remakes Removed]])</f>
        <v>N/A</v>
      </c>
      <c r="P14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14" s="9"/>
      <c r="R14" s="3"/>
      <c r="S14" s="3"/>
    </row>
    <row r="15" spans="1:19" ht="12.75">
      <c r="A15" s="8"/>
      <c r="B15" s="8"/>
      <c r="C15" s="9"/>
      <c r="D15" s="9"/>
      <c r="E15" s="9"/>
      <c r="F15" s="10" t="str">
        <f>IF(Table2[[#This Row],[Hand Recount (if necessary)]]=0, "N/A",Table2[[#This Row],[Hand Recount (if necessary)]]-Table2[[#This Row],[Ballots Received]])</f>
        <v>N/A</v>
      </c>
      <c r="G15" s="9"/>
      <c r="H15" s="9"/>
      <c r="I15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15" s="9"/>
      <c r="K15" s="10">
        <f>SUM(Table2[[#This Row],[Ballots Scanned]], Table2[[#This Row],[Remakes Removed]])</f>
        <v>0</v>
      </c>
      <c r="L15" s="10">
        <f>Table2[[#This Row],[Total Ballots Scanned &amp; Removed]]-Table2[[#This Row],[Adjusted Ballots Received]]</f>
        <v>0</v>
      </c>
      <c r="M15" s="10" t="str">
        <f>IF(Table2[[#This Row],[Combined Difference]]=0, "Yes", IF(Table2[[#This Row],[Combined Difference]]=(Table2[[#This Row],[Adjusted Ballots Received]] * -1), "Pending", "No"))</f>
        <v>Yes</v>
      </c>
      <c r="N15" s="9"/>
      <c r="O15" s="10" t="str">
        <f>IF(SUM(Table2[[#This Row],[Remakes Removed]]+Table2[[#This Row],[Remakes Scanned]])=0, "N/A", Table2[[#This Row],[Remakes Scanned]]-Table2[[#This Row],[Remakes Removed]])</f>
        <v>N/A</v>
      </c>
      <c r="P15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15" s="9"/>
      <c r="R15" s="3"/>
      <c r="S15" s="3"/>
    </row>
    <row r="16" spans="1:19" ht="12.75">
      <c r="A16" s="8"/>
      <c r="B16" s="8"/>
      <c r="C16" s="9"/>
      <c r="D16" s="9"/>
      <c r="E16" s="9"/>
      <c r="F16" s="10" t="str">
        <f>IF(Table2[[#This Row],[Hand Recount (if necessary)]]=0, "N/A",Table2[[#This Row],[Hand Recount (if necessary)]]-Table2[[#This Row],[Ballots Received]])</f>
        <v>N/A</v>
      </c>
      <c r="G16" s="9"/>
      <c r="H16" s="9"/>
      <c r="I16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16" s="9"/>
      <c r="K16" s="10">
        <f>SUM(Table2[[#This Row],[Ballots Scanned]], Table2[[#This Row],[Remakes Removed]])</f>
        <v>0</v>
      </c>
      <c r="L16" s="10">
        <f>Table2[[#This Row],[Total Ballots Scanned &amp; Removed]]-Table2[[#This Row],[Adjusted Ballots Received]]</f>
        <v>0</v>
      </c>
      <c r="M16" s="10" t="str">
        <f>IF(Table2[[#This Row],[Combined Difference]]=0, "Yes", IF(Table2[[#This Row],[Combined Difference]]=(Table2[[#This Row],[Adjusted Ballots Received]] * -1), "Pending", "No"))</f>
        <v>Yes</v>
      </c>
      <c r="N16" s="9"/>
      <c r="O16" s="10" t="str">
        <f>IF(SUM(Table2[[#This Row],[Remakes Removed]]+Table2[[#This Row],[Remakes Scanned]])=0, "N/A", Table2[[#This Row],[Remakes Scanned]]-Table2[[#This Row],[Remakes Removed]])</f>
        <v>N/A</v>
      </c>
      <c r="P16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16" s="9"/>
      <c r="R16" s="3"/>
      <c r="S16" s="3"/>
    </row>
    <row r="17" spans="1:19" ht="12.75">
      <c r="A17" s="8"/>
      <c r="B17" s="8"/>
      <c r="C17" s="9"/>
      <c r="D17" s="9"/>
      <c r="E17" s="9"/>
      <c r="F17" s="10" t="str">
        <f>IF(Table2[[#This Row],[Hand Recount (if necessary)]]=0, "N/A",Table2[[#This Row],[Hand Recount (if necessary)]]-Table2[[#This Row],[Ballots Received]])</f>
        <v>N/A</v>
      </c>
      <c r="G17" s="9"/>
      <c r="H17" s="9"/>
      <c r="I17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17" s="9"/>
      <c r="K17" s="10">
        <f>SUM(Table2[[#This Row],[Ballots Scanned]], Table2[[#This Row],[Remakes Removed]])</f>
        <v>0</v>
      </c>
      <c r="L17" s="10">
        <f>Table2[[#This Row],[Total Ballots Scanned &amp; Removed]]-Table2[[#This Row],[Adjusted Ballots Received]]</f>
        <v>0</v>
      </c>
      <c r="M17" s="10" t="str">
        <f>IF(Table2[[#This Row],[Combined Difference]]=0, "Yes", IF(Table2[[#This Row],[Combined Difference]]=(Table2[[#This Row],[Adjusted Ballots Received]] * -1), "Pending", "No"))</f>
        <v>Yes</v>
      </c>
      <c r="N17" s="9"/>
      <c r="O17" s="10" t="str">
        <f>IF(SUM(Table2[[#This Row],[Remakes Removed]]+Table2[[#This Row],[Remakes Scanned]])=0, "N/A", Table2[[#This Row],[Remakes Scanned]]-Table2[[#This Row],[Remakes Removed]])</f>
        <v>N/A</v>
      </c>
      <c r="P17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17" s="9"/>
      <c r="R17" s="3"/>
      <c r="S17" s="3"/>
    </row>
    <row r="18" spans="1:19" ht="12.75">
      <c r="A18" s="8"/>
      <c r="B18" s="8"/>
      <c r="C18" s="9"/>
      <c r="D18" s="9"/>
      <c r="E18" s="9"/>
      <c r="F18" s="10" t="str">
        <f>IF(Table2[[#This Row],[Hand Recount (if necessary)]]=0, "N/A",Table2[[#This Row],[Hand Recount (if necessary)]]-Table2[[#This Row],[Ballots Received]])</f>
        <v>N/A</v>
      </c>
      <c r="G18" s="9"/>
      <c r="H18" s="9"/>
      <c r="I18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18" s="9"/>
      <c r="K18" s="10">
        <f>SUM(Table2[[#This Row],[Ballots Scanned]], Table2[[#This Row],[Remakes Removed]])</f>
        <v>0</v>
      </c>
      <c r="L18" s="10">
        <f>Table2[[#This Row],[Total Ballots Scanned &amp; Removed]]-Table2[[#This Row],[Adjusted Ballots Received]]</f>
        <v>0</v>
      </c>
      <c r="M18" s="10" t="str">
        <f>IF(Table2[[#This Row],[Combined Difference]]=0, "Yes", IF(Table2[[#This Row],[Combined Difference]]=(Table2[[#This Row],[Adjusted Ballots Received]] * -1), "Pending", "No"))</f>
        <v>Yes</v>
      </c>
      <c r="N18" s="9"/>
      <c r="O18" s="10" t="str">
        <f>IF(SUM(Table2[[#This Row],[Remakes Removed]]+Table2[[#This Row],[Remakes Scanned]])=0, "N/A", Table2[[#This Row],[Remakes Scanned]]-Table2[[#This Row],[Remakes Removed]])</f>
        <v>N/A</v>
      </c>
      <c r="P18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18" s="9"/>
      <c r="R18" s="3"/>
      <c r="S18" s="3"/>
    </row>
    <row r="19" spans="1:19" ht="12.75">
      <c r="A19" s="8"/>
      <c r="B19" s="8"/>
      <c r="C19" s="9"/>
      <c r="D19" s="9"/>
      <c r="E19" s="9"/>
      <c r="F19" s="10" t="str">
        <f>IF(Table2[[#This Row],[Hand Recount (if necessary)]]=0, "N/A",Table2[[#This Row],[Hand Recount (if necessary)]]-Table2[[#This Row],[Ballots Received]])</f>
        <v>N/A</v>
      </c>
      <c r="G19" s="9"/>
      <c r="H19" s="9"/>
      <c r="I19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19" s="9"/>
      <c r="K19" s="10">
        <f>SUM(Table2[[#This Row],[Ballots Scanned]], Table2[[#This Row],[Remakes Removed]])</f>
        <v>0</v>
      </c>
      <c r="L19" s="10">
        <f>Table2[[#This Row],[Total Ballots Scanned &amp; Removed]]-Table2[[#This Row],[Adjusted Ballots Received]]</f>
        <v>0</v>
      </c>
      <c r="M19" s="10" t="str">
        <f>IF(Table2[[#This Row],[Combined Difference]]=0, "Yes", IF(Table2[[#This Row],[Combined Difference]]=(Table2[[#This Row],[Adjusted Ballots Received]] * -1), "Pending", "No"))</f>
        <v>Yes</v>
      </c>
      <c r="N19" s="9"/>
      <c r="O19" s="10" t="str">
        <f>IF(SUM(Table2[[#This Row],[Remakes Removed]]+Table2[[#This Row],[Remakes Scanned]])=0, "N/A", Table2[[#This Row],[Remakes Scanned]]-Table2[[#This Row],[Remakes Removed]])</f>
        <v>N/A</v>
      </c>
      <c r="P19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19" s="9"/>
      <c r="R19" s="3"/>
      <c r="S19" s="3"/>
    </row>
    <row r="20" spans="1:19" ht="12.75">
      <c r="A20" s="8"/>
      <c r="B20" s="8"/>
      <c r="C20" s="9"/>
      <c r="D20" s="9"/>
      <c r="E20" s="9"/>
      <c r="F20" s="10" t="str">
        <f>IF(Table2[[#This Row],[Hand Recount (if necessary)]]=0, "N/A",Table2[[#This Row],[Hand Recount (if necessary)]]-Table2[[#This Row],[Ballots Received]])</f>
        <v>N/A</v>
      </c>
      <c r="G20" s="9"/>
      <c r="H20" s="9"/>
      <c r="I20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20" s="9"/>
      <c r="K20" s="10">
        <f>SUM(Table2[[#This Row],[Ballots Scanned]], Table2[[#This Row],[Remakes Removed]])</f>
        <v>0</v>
      </c>
      <c r="L20" s="10">
        <f>Table2[[#This Row],[Total Ballots Scanned &amp; Removed]]-Table2[[#This Row],[Adjusted Ballots Received]]</f>
        <v>0</v>
      </c>
      <c r="M20" s="10" t="str">
        <f>IF(Table2[[#This Row],[Combined Difference]]=0, "Yes", IF(Table2[[#This Row],[Combined Difference]]=(Table2[[#This Row],[Adjusted Ballots Received]] * -1), "Pending", "No"))</f>
        <v>Yes</v>
      </c>
      <c r="N20" s="9"/>
      <c r="O20" s="10" t="str">
        <f>IF(SUM(Table2[[#This Row],[Remakes Removed]]+Table2[[#This Row],[Remakes Scanned]])=0, "N/A", Table2[[#This Row],[Remakes Scanned]]-Table2[[#This Row],[Remakes Removed]])</f>
        <v>N/A</v>
      </c>
      <c r="P20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20" s="9"/>
      <c r="R20" s="3"/>
      <c r="S20" s="3"/>
    </row>
    <row r="21" spans="1:19" ht="12.75">
      <c r="A21" s="8"/>
      <c r="B21" s="8"/>
      <c r="C21" s="9"/>
      <c r="D21" s="9"/>
      <c r="E21" s="9"/>
      <c r="F21" s="10" t="str">
        <f>IF(Table2[[#This Row],[Hand Recount (if necessary)]]=0, "N/A",Table2[[#This Row],[Hand Recount (if necessary)]]-Table2[[#This Row],[Ballots Received]])</f>
        <v>N/A</v>
      </c>
      <c r="G21" s="9"/>
      <c r="H21" s="9"/>
      <c r="I21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21" s="9"/>
      <c r="K21" s="10">
        <f>SUM(Table2[[#This Row],[Ballots Scanned]], Table2[[#This Row],[Remakes Removed]])</f>
        <v>0</v>
      </c>
      <c r="L21" s="10">
        <f>Table2[[#This Row],[Total Ballots Scanned &amp; Removed]]-Table2[[#This Row],[Adjusted Ballots Received]]</f>
        <v>0</v>
      </c>
      <c r="M21" s="10" t="str">
        <f>IF(Table2[[#This Row],[Combined Difference]]=0, "Yes", IF(Table2[[#This Row],[Combined Difference]]=(Table2[[#This Row],[Adjusted Ballots Received]] * -1), "Pending", "No"))</f>
        <v>Yes</v>
      </c>
      <c r="N21" s="9"/>
      <c r="O21" s="10" t="str">
        <f>IF(SUM(Table2[[#This Row],[Remakes Removed]]+Table2[[#This Row],[Remakes Scanned]])=0, "N/A", Table2[[#This Row],[Remakes Scanned]]-Table2[[#This Row],[Remakes Removed]])</f>
        <v>N/A</v>
      </c>
      <c r="P21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21" s="9"/>
      <c r="R21" s="3"/>
      <c r="S21" s="3"/>
    </row>
    <row r="22" spans="1:19" ht="12.75">
      <c r="A22" s="8"/>
      <c r="B22" s="8"/>
      <c r="C22" s="9"/>
      <c r="D22" s="9"/>
      <c r="E22" s="9"/>
      <c r="F22" s="10" t="str">
        <f>IF(Table2[[#This Row],[Hand Recount (if necessary)]]=0, "N/A",Table2[[#This Row],[Hand Recount (if necessary)]]-Table2[[#This Row],[Ballots Received]])</f>
        <v>N/A</v>
      </c>
      <c r="G22" s="9"/>
      <c r="H22" s="9"/>
      <c r="I22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22" s="9"/>
      <c r="K22" s="10">
        <f>SUM(Table2[[#This Row],[Ballots Scanned]], Table2[[#This Row],[Remakes Removed]])</f>
        <v>0</v>
      </c>
      <c r="L22" s="10">
        <f>Table2[[#This Row],[Total Ballots Scanned &amp; Removed]]-Table2[[#This Row],[Adjusted Ballots Received]]</f>
        <v>0</v>
      </c>
      <c r="M22" s="10" t="str">
        <f>IF(Table2[[#This Row],[Combined Difference]]=0, "Yes", IF(Table2[[#This Row],[Combined Difference]]=(Table2[[#This Row],[Adjusted Ballots Received]] * -1), "Pending", "No"))</f>
        <v>Yes</v>
      </c>
      <c r="N22" s="9"/>
      <c r="O22" s="10" t="str">
        <f>IF(SUM(Table2[[#This Row],[Remakes Removed]]+Table2[[#This Row],[Remakes Scanned]])=0, "N/A", Table2[[#This Row],[Remakes Scanned]]-Table2[[#This Row],[Remakes Removed]])</f>
        <v>N/A</v>
      </c>
      <c r="P22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22" s="9"/>
      <c r="R22" s="3"/>
      <c r="S22" s="3"/>
    </row>
    <row r="23" spans="1:19" ht="12.75">
      <c r="A23" s="8"/>
      <c r="B23" s="8"/>
      <c r="C23" s="9"/>
      <c r="D23" s="9"/>
      <c r="E23" s="9"/>
      <c r="F23" s="10" t="str">
        <f>IF(Table2[[#This Row],[Hand Recount (if necessary)]]=0, "N/A",Table2[[#This Row],[Hand Recount (if necessary)]]-Table2[[#This Row],[Ballots Received]])</f>
        <v>N/A</v>
      </c>
      <c r="G23" s="9"/>
      <c r="H23" s="9"/>
      <c r="I23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23" s="9"/>
      <c r="K23" s="10">
        <f>SUM(Table2[[#This Row],[Ballots Scanned]], Table2[[#This Row],[Remakes Removed]])</f>
        <v>0</v>
      </c>
      <c r="L23" s="10">
        <f>Table2[[#This Row],[Total Ballots Scanned &amp; Removed]]-Table2[[#This Row],[Adjusted Ballots Received]]</f>
        <v>0</v>
      </c>
      <c r="M23" s="10" t="str">
        <f>IF(Table2[[#This Row],[Combined Difference]]=0, "Yes", IF(Table2[[#This Row],[Combined Difference]]=(Table2[[#This Row],[Adjusted Ballots Received]] * -1), "Pending", "No"))</f>
        <v>Yes</v>
      </c>
      <c r="N23" s="9"/>
      <c r="O23" s="10" t="str">
        <f>IF(SUM(Table2[[#This Row],[Remakes Removed]]+Table2[[#This Row],[Remakes Scanned]])=0, "N/A", Table2[[#This Row],[Remakes Scanned]]-Table2[[#This Row],[Remakes Removed]])</f>
        <v>N/A</v>
      </c>
      <c r="P23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23" s="9"/>
      <c r="R23" s="3"/>
      <c r="S23" s="3"/>
    </row>
    <row r="24" spans="1:19" ht="12.75">
      <c r="A24" s="8"/>
      <c r="B24" s="8"/>
      <c r="C24" s="9"/>
      <c r="D24" s="9"/>
      <c r="E24" s="9"/>
      <c r="F24" s="10" t="str">
        <f>IF(Table2[[#This Row],[Hand Recount (if necessary)]]=0, "N/A",Table2[[#This Row],[Hand Recount (if necessary)]]-Table2[[#This Row],[Ballots Received]])</f>
        <v>N/A</v>
      </c>
      <c r="G24" s="9"/>
      <c r="H24" s="9"/>
      <c r="I24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24" s="9"/>
      <c r="K24" s="10">
        <f>SUM(Table2[[#This Row],[Ballots Scanned]], Table2[[#This Row],[Remakes Removed]])</f>
        <v>0</v>
      </c>
      <c r="L24" s="10">
        <f>Table2[[#This Row],[Total Ballots Scanned &amp; Removed]]-Table2[[#This Row],[Adjusted Ballots Received]]</f>
        <v>0</v>
      </c>
      <c r="M24" s="10" t="str">
        <f>IF(Table2[[#This Row],[Combined Difference]]=0, "Yes", IF(Table2[[#This Row],[Combined Difference]]=(Table2[[#This Row],[Adjusted Ballots Received]] * -1), "Pending", "No"))</f>
        <v>Yes</v>
      </c>
      <c r="N24" s="9"/>
      <c r="O24" s="10" t="str">
        <f>IF(SUM(Table2[[#This Row],[Remakes Removed]]+Table2[[#This Row],[Remakes Scanned]])=0, "N/A", Table2[[#This Row],[Remakes Scanned]]-Table2[[#This Row],[Remakes Removed]])</f>
        <v>N/A</v>
      </c>
      <c r="P24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24" s="9"/>
      <c r="R24" s="3"/>
      <c r="S24" s="3"/>
    </row>
    <row r="25" spans="1:19" ht="12.75">
      <c r="A25" s="8"/>
      <c r="B25" s="8"/>
      <c r="C25" s="9"/>
      <c r="D25" s="9"/>
      <c r="E25" s="9"/>
      <c r="F25" s="10" t="str">
        <f>IF(Table2[[#This Row],[Hand Recount (if necessary)]]=0, "N/A",Table2[[#This Row],[Hand Recount (if necessary)]]-Table2[[#This Row],[Ballots Received]])</f>
        <v>N/A</v>
      </c>
      <c r="G25" s="9"/>
      <c r="H25" s="9"/>
      <c r="I25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25" s="9"/>
      <c r="K25" s="10">
        <f>SUM(Table2[[#This Row],[Ballots Scanned]], Table2[[#This Row],[Remakes Removed]])</f>
        <v>0</v>
      </c>
      <c r="L25" s="10">
        <f>Table2[[#This Row],[Total Ballots Scanned &amp; Removed]]-Table2[[#This Row],[Adjusted Ballots Received]]</f>
        <v>0</v>
      </c>
      <c r="M25" s="10" t="str">
        <f>IF(Table2[[#This Row],[Combined Difference]]=0, "Yes", IF(Table2[[#This Row],[Combined Difference]]=(Table2[[#This Row],[Adjusted Ballots Received]] * -1), "Pending", "No"))</f>
        <v>Yes</v>
      </c>
      <c r="N25" s="9"/>
      <c r="O25" s="10" t="str">
        <f>IF(SUM(Table2[[#This Row],[Remakes Removed]]+Table2[[#This Row],[Remakes Scanned]])=0, "N/A", Table2[[#This Row],[Remakes Scanned]]-Table2[[#This Row],[Remakes Removed]])</f>
        <v>N/A</v>
      </c>
      <c r="P25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25" s="9"/>
      <c r="R25" s="3"/>
      <c r="S25" s="3"/>
    </row>
    <row r="26" spans="1:19" ht="12.75">
      <c r="A26" s="8"/>
      <c r="B26" s="8"/>
      <c r="C26" s="9"/>
      <c r="D26" s="9"/>
      <c r="E26" s="9"/>
      <c r="F26" s="10" t="str">
        <f>IF(Table2[[#This Row],[Hand Recount (if necessary)]]=0, "N/A",Table2[[#This Row],[Hand Recount (if necessary)]]-Table2[[#This Row],[Ballots Received]])</f>
        <v>N/A</v>
      </c>
      <c r="G26" s="9"/>
      <c r="H26" s="9"/>
      <c r="I26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26" s="9"/>
      <c r="K26" s="10">
        <f>SUM(Table2[[#This Row],[Ballots Scanned]], Table2[[#This Row],[Remakes Removed]])</f>
        <v>0</v>
      </c>
      <c r="L26" s="10">
        <f>Table2[[#This Row],[Total Ballots Scanned &amp; Removed]]-Table2[[#This Row],[Adjusted Ballots Received]]</f>
        <v>0</v>
      </c>
      <c r="M26" s="10" t="str">
        <f>IF(Table2[[#This Row],[Combined Difference]]=0, "Yes", IF(Table2[[#This Row],[Combined Difference]]=(Table2[[#This Row],[Adjusted Ballots Received]] * -1), "Pending", "No"))</f>
        <v>Yes</v>
      </c>
      <c r="N26" s="9"/>
      <c r="O26" s="10" t="str">
        <f>IF(SUM(Table2[[#This Row],[Remakes Removed]]+Table2[[#This Row],[Remakes Scanned]])=0, "N/A", Table2[[#This Row],[Remakes Scanned]]-Table2[[#This Row],[Remakes Removed]])</f>
        <v>N/A</v>
      </c>
      <c r="P26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26" s="9"/>
      <c r="R26" s="3"/>
      <c r="S26" s="3"/>
    </row>
    <row r="27" spans="1:19" ht="12.75">
      <c r="A27" s="8"/>
      <c r="B27" s="8"/>
      <c r="C27" s="9"/>
      <c r="D27" s="9"/>
      <c r="E27" s="9"/>
      <c r="F27" s="10" t="str">
        <f>IF(Table2[[#This Row],[Hand Recount (if necessary)]]=0, "N/A",Table2[[#This Row],[Hand Recount (if necessary)]]-Table2[[#This Row],[Ballots Received]])</f>
        <v>N/A</v>
      </c>
      <c r="G27" s="9"/>
      <c r="H27" s="9"/>
      <c r="I27" s="10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27" s="9"/>
      <c r="K27" s="10">
        <f>SUM(Table2[[#This Row],[Ballots Scanned]], Table2[[#This Row],[Remakes Removed]])</f>
        <v>0</v>
      </c>
      <c r="L27" s="10">
        <f>Table2[[#This Row],[Total Ballots Scanned &amp; Removed]]-Table2[[#This Row],[Adjusted Ballots Received]]</f>
        <v>0</v>
      </c>
      <c r="M27" s="10" t="str">
        <f>IF(Table2[[#This Row],[Combined Difference]]=0, "Yes", IF(Table2[[#This Row],[Combined Difference]]=(Table2[[#This Row],[Adjusted Ballots Received]] * -1), "Pending", "No"))</f>
        <v>Yes</v>
      </c>
      <c r="N27" s="9"/>
      <c r="O27" s="10" t="str">
        <f>IF(SUM(Table2[[#This Row],[Remakes Removed]]+Table2[[#This Row],[Remakes Scanned]])=0, "N/A", Table2[[#This Row],[Remakes Scanned]]-Table2[[#This Row],[Remakes Removed]])</f>
        <v>N/A</v>
      </c>
      <c r="P27" s="10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27" s="9"/>
    </row>
    <row r="28" spans="1:19" ht="12.75">
      <c r="A28" s="11"/>
      <c r="B28" s="11"/>
      <c r="C28" s="12"/>
      <c r="D28" s="12"/>
      <c r="E28" s="12"/>
      <c r="F28" s="13" t="str">
        <f>IF(Table2[[#This Row],[Hand Recount (if necessary)]]=0, "N/A",Table2[[#This Row],[Hand Recount (if necessary)]]-Table2[[#This Row],[Ballots Received]])</f>
        <v>N/A</v>
      </c>
      <c r="G28" s="12"/>
      <c r="H28" s="12"/>
      <c r="I28" s="13">
        <f>IF([Difference]="N/A", Table2[[#This Row],[Ballots Received]]+Table2[[#This Row],[Orphan Ballots Added]]-Table2[[#This Row],[Orphan Ballots Removed]], Table2[[#This Row],[Ballots Received]]+Table2[[#This Row],[Difference]]+Table2[[#This Row],[Orphan Ballots Added]]-Table2[[#This Row],[Orphan Ballots Removed]])</f>
        <v>0</v>
      </c>
      <c r="J28" s="12"/>
      <c r="K28" s="13">
        <f>SUM(Table2[[#This Row],[Ballots Scanned]], Table2[[#This Row],[Remakes Removed]])</f>
        <v>0</v>
      </c>
      <c r="L28" s="13">
        <f>Table2[[#This Row],[Total Ballots Scanned &amp; Removed]]-Table2[[#This Row],[Adjusted Ballots Received]]</f>
        <v>0</v>
      </c>
      <c r="M28" s="13" t="str">
        <f>IF(Table2[[#This Row],[Combined Difference]]=0, "Yes", IF(Table2[[#This Row],[Combined Difference]]=(Table2[[#This Row],[Adjusted Ballots Received]] * -1), "Pending", "No"))</f>
        <v>Yes</v>
      </c>
      <c r="N28" s="12"/>
      <c r="O28" s="13" t="str">
        <f>IF(SUM(Table2[[#This Row],[Remakes Removed]]+Table2[[#This Row],[Remakes Scanned]])=0, "N/A", Table2[[#This Row],[Remakes Scanned]]-Table2[[#This Row],[Remakes Removed]])</f>
        <v>N/A</v>
      </c>
      <c r="P28" s="13" t="str">
        <f>IF(Table2[[#This Row],[Remakes Difference]]="N/A", "N/A", IF(Table2[[#This Row],[Remakes Difference]]=0, "Yes", IF(Table2[[#This Row],[Remakes Difference]]=Table2[[#This Row],[Remakes Removed]]*-1, "Pending", "No")))</f>
        <v>N/A</v>
      </c>
      <c r="Q28" s="12"/>
    </row>
    <row r="29" spans="1:19" ht="12.75">
      <c r="A29" s="8" t="s">
        <v>35</v>
      </c>
      <c r="B29" s="8">
        <f>SUBTOTAL(103,[Precinct])</f>
        <v>0</v>
      </c>
      <c r="C29" s="9">
        <f>SUBTOTAL(109,[Ballots Received])</f>
        <v>0</v>
      </c>
      <c r="D29" s="9">
        <f>SUBTOTAL(109,[Ballots Scanned])</f>
        <v>0</v>
      </c>
      <c r="E29" s="9">
        <f>SUBTOTAL(109,[Hand Recount (if necessary)])</f>
        <v>0</v>
      </c>
      <c r="F29" s="9">
        <f>SUBTOTAL(109,[Difference])</f>
        <v>0</v>
      </c>
      <c r="G29" s="9">
        <f>SUBTOTAL(109,[Orphan Ballots Added])</f>
        <v>0</v>
      </c>
      <c r="H29" s="9">
        <f>SUBTOTAL(109,[Orphan Ballots Removed])</f>
        <v>0</v>
      </c>
      <c r="I29" s="9">
        <f>SUBTOTAL(109,[Adjusted Ballots Received])</f>
        <v>0</v>
      </c>
      <c r="J29" s="9">
        <f>SUBTOTAL(109,[Remakes Removed])</f>
        <v>0</v>
      </c>
      <c r="K29" s="9">
        <f>SUBTOTAL(109,[Total Ballots Scanned &amp; Removed])</f>
        <v>0</v>
      </c>
      <c r="L29" s="9">
        <f>SUBTOTAL(109,[Combined Difference])</f>
        <v>0</v>
      </c>
      <c r="M29" s="9"/>
      <c r="N29" s="9">
        <f>SUBTOTAL(109,[Remakes Scanned])</f>
        <v>0</v>
      </c>
      <c r="O29" s="9">
        <f>SUBTOTAL(109,[Remakes Difference])</f>
        <v>0</v>
      </c>
      <c r="P29" s="9">
        <f>SUBTOTAL(103,[Remakes Reconciled?])</f>
        <v>23</v>
      </c>
      <c r="Q29" s="9">
        <f>SUBTOTAL(109,[Write-Ins])</f>
        <v>0</v>
      </c>
    </row>
    <row r="30" spans="1:19">
      <c r="J30" s="3"/>
    </row>
    <row r="31" spans="1:19">
      <c r="J31" s="3"/>
    </row>
    <row r="32" spans="1:19">
      <c r="J32" s="3"/>
    </row>
    <row r="33" spans="10:10">
      <c r="J33" s="3"/>
    </row>
  </sheetData>
  <mergeCells count="3">
    <mergeCell ref="A1:Q1"/>
    <mergeCell ref="A2:Q2"/>
    <mergeCell ref="A3:Q3"/>
  </mergeCells>
  <printOptions horizontalCentered="1"/>
  <pageMargins left="0.25" right="0.25" top="0.75" bottom="0.75" header="0.3" footer="0.3"/>
  <pageSetup scale="6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>
      <selection activeCell="A53" sqref="A53"/>
    </sheetView>
  </sheetViews>
  <sheetFormatPr defaultRowHeight="15"/>
  <cols>
    <col min="1" max="1" width="4.42578125" customWidth="1"/>
    <col min="2" max="2" width="11" customWidth="1"/>
    <col min="9" max="9" width="9.140625" customWidth="1"/>
    <col min="13" max="13" width="9" customWidth="1"/>
  </cols>
  <sheetData>
    <row r="1" spans="1:13" ht="18" customHeight="1">
      <c r="A1" s="70" t="s">
        <v>10</v>
      </c>
      <c r="B1" s="71"/>
      <c r="C1" s="71"/>
      <c r="D1" s="71"/>
      <c r="E1" s="71"/>
      <c r="F1" s="71"/>
      <c r="G1" s="71"/>
      <c r="H1" s="71"/>
      <c r="I1" s="72"/>
    </row>
    <row r="2" spans="1:13" ht="17.25" customHeight="1">
      <c r="A2" s="73" t="s">
        <v>43</v>
      </c>
      <c r="B2" s="74"/>
      <c r="C2" s="74"/>
      <c r="D2" s="74"/>
      <c r="E2" s="74"/>
      <c r="F2" s="74"/>
      <c r="G2" s="74"/>
      <c r="H2" s="74"/>
      <c r="I2" s="75"/>
    </row>
    <row r="3" spans="1:13" ht="15" customHeight="1">
      <c r="A3" s="76"/>
      <c r="B3" s="77"/>
      <c r="C3" s="77"/>
      <c r="D3" s="77"/>
      <c r="E3" s="77"/>
      <c r="F3" s="77"/>
      <c r="G3" s="77"/>
      <c r="H3" s="77"/>
      <c r="I3" s="78"/>
    </row>
    <row r="4" spans="1:13" ht="22.5" customHeight="1">
      <c r="A4" s="79"/>
      <c r="B4" s="80"/>
      <c r="C4" s="80"/>
      <c r="D4" s="80"/>
      <c r="E4" s="80"/>
      <c r="F4" s="80"/>
      <c r="G4" s="80"/>
      <c r="H4" s="80"/>
      <c r="I4" s="81"/>
    </row>
    <row r="5" spans="1:13" ht="17.25" customHeight="1">
      <c r="A5" s="52">
        <v>1</v>
      </c>
      <c r="B5" s="46" t="s">
        <v>27</v>
      </c>
      <c r="C5" s="47"/>
      <c r="D5" s="47"/>
      <c r="E5" s="47"/>
      <c r="F5" s="47"/>
      <c r="G5" s="47"/>
      <c r="H5" s="47"/>
      <c r="I5" s="48"/>
    </row>
    <row r="6" spans="1:13">
      <c r="A6" s="53"/>
      <c r="B6" s="49"/>
      <c r="C6" s="50"/>
      <c r="D6" s="50"/>
      <c r="E6" s="50"/>
      <c r="F6" s="50"/>
      <c r="G6" s="50"/>
      <c r="H6" s="50"/>
      <c r="I6" s="51"/>
    </row>
    <row r="7" spans="1:13">
      <c r="A7" s="53"/>
      <c r="B7" s="49" t="s">
        <v>22</v>
      </c>
      <c r="C7" s="50"/>
      <c r="D7" s="50"/>
      <c r="E7" s="50"/>
      <c r="F7" s="50"/>
      <c r="G7" s="50"/>
      <c r="H7" s="50"/>
      <c r="I7" s="51"/>
    </row>
    <row r="8" spans="1:13">
      <c r="A8" s="53"/>
      <c r="B8" s="49"/>
      <c r="C8" s="50"/>
      <c r="D8" s="50"/>
      <c r="E8" s="50"/>
      <c r="F8" s="50"/>
      <c r="G8" s="50"/>
      <c r="H8" s="50"/>
      <c r="I8" s="51"/>
    </row>
    <row r="9" spans="1:13" ht="21" customHeight="1">
      <c r="A9" s="54"/>
      <c r="B9" s="58"/>
      <c r="C9" s="59"/>
      <c r="D9" s="59"/>
      <c r="E9" s="59"/>
      <c r="F9" s="59"/>
      <c r="G9" s="59"/>
      <c r="H9" s="59"/>
      <c r="I9" s="60"/>
    </row>
    <row r="10" spans="1:13" ht="21" customHeight="1">
      <c r="A10" s="7">
        <v>2</v>
      </c>
      <c r="B10" s="82" t="s">
        <v>44</v>
      </c>
      <c r="C10" s="83"/>
      <c r="D10" s="83"/>
      <c r="E10" s="83"/>
      <c r="F10" s="83"/>
      <c r="G10" s="83"/>
      <c r="H10" s="83"/>
      <c r="I10" s="84"/>
    </row>
    <row r="11" spans="1:13" ht="17.25" customHeight="1">
      <c r="A11" s="52">
        <v>3</v>
      </c>
      <c r="B11" s="46" t="s">
        <v>28</v>
      </c>
      <c r="C11" s="47"/>
      <c r="D11" s="47"/>
      <c r="E11" s="47"/>
      <c r="F11" s="47"/>
      <c r="G11" s="47"/>
      <c r="H11" s="47"/>
      <c r="I11" s="48"/>
    </row>
    <row r="12" spans="1:13">
      <c r="A12" s="53"/>
      <c r="B12" s="49"/>
      <c r="C12" s="50"/>
      <c r="D12" s="50"/>
      <c r="E12" s="50"/>
      <c r="F12" s="50"/>
      <c r="G12" s="50"/>
      <c r="H12" s="50"/>
      <c r="I12" s="51"/>
      <c r="M12" s="1"/>
    </row>
    <row r="13" spans="1:13" ht="15" customHeight="1">
      <c r="A13" s="53"/>
      <c r="B13" s="49" t="s">
        <v>25</v>
      </c>
      <c r="C13" s="50"/>
      <c r="D13" s="50"/>
      <c r="E13" s="50"/>
      <c r="F13" s="50"/>
      <c r="G13" s="50"/>
      <c r="H13" s="50"/>
      <c r="I13" s="51"/>
      <c r="M13" s="1"/>
    </row>
    <row r="14" spans="1:13">
      <c r="A14" s="53"/>
      <c r="B14" s="49"/>
      <c r="C14" s="50"/>
      <c r="D14" s="50"/>
      <c r="E14" s="50"/>
      <c r="F14" s="50"/>
      <c r="G14" s="50"/>
      <c r="H14" s="50"/>
      <c r="I14" s="51"/>
      <c r="M14" s="1"/>
    </row>
    <row r="15" spans="1:13">
      <c r="A15" s="53"/>
      <c r="B15" s="49"/>
      <c r="C15" s="50"/>
      <c r="D15" s="50"/>
      <c r="E15" s="50"/>
      <c r="F15" s="50"/>
      <c r="G15" s="50"/>
      <c r="H15" s="50"/>
      <c r="I15" s="51"/>
      <c r="M15" s="1"/>
    </row>
    <row r="16" spans="1:13" ht="21" customHeight="1">
      <c r="A16" s="54"/>
      <c r="B16" s="58"/>
      <c r="C16" s="59"/>
      <c r="D16" s="59"/>
      <c r="E16" s="59"/>
      <c r="F16" s="59"/>
      <c r="G16" s="59"/>
      <c r="H16" s="59"/>
      <c r="I16" s="60"/>
      <c r="M16" s="1"/>
    </row>
    <row r="17" spans="1:13" ht="20.25" customHeight="1">
      <c r="A17" s="26">
        <v>4</v>
      </c>
      <c r="B17" s="85" t="s">
        <v>36</v>
      </c>
      <c r="C17" s="86"/>
      <c r="D17" s="86"/>
      <c r="E17" s="86"/>
      <c r="F17" s="86"/>
      <c r="G17" s="86"/>
      <c r="H17" s="86"/>
      <c r="I17" s="87"/>
      <c r="M17" s="1"/>
    </row>
    <row r="18" spans="1:13" ht="17.25" customHeight="1">
      <c r="A18" s="27"/>
      <c r="B18" s="20" t="s">
        <v>37</v>
      </c>
      <c r="C18" s="21"/>
      <c r="D18" s="21"/>
      <c r="E18" s="21"/>
      <c r="F18" s="21"/>
      <c r="G18" s="21"/>
      <c r="H18" s="21"/>
      <c r="I18" s="22"/>
      <c r="M18" s="1"/>
    </row>
    <row r="19" spans="1:13" ht="17.25" customHeight="1">
      <c r="A19" s="27"/>
      <c r="B19" s="20" t="s">
        <v>40</v>
      </c>
      <c r="C19" s="21"/>
      <c r="D19" s="21"/>
      <c r="E19" s="21"/>
      <c r="F19" s="21"/>
      <c r="G19" s="21"/>
      <c r="H19" s="21"/>
      <c r="I19" s="22"/>
      <c r="M19" s="1"/>
    </row>
    <row r="20" spans="1:13" ht="17.25" customHeight="1">
      <c r="A20" s="27"/>
      <c r="B20" s="20" t="s">
        <v>38</v>
      </c>
      <c r="C20" s="21"/>
      <c r="D20" s="21"/>
      <c r="E20" s="21"/>
      <c r="F20" s="21"/>
      <c r="G20" s="21"/>
      <c r="H20" s="21"/>
      <c r="I20" s="22"/>
      <c r="M20" s="1"/>
    </row>
    <row r="21" spans="1:13" ht="17.25" customHeight="1">
      <c r="A21" s="27"/>
      <c r="B21" s="20" t="s">
        <v>41</v>
      </c>
      <c r="C21" s="21"/>
      <c r="D21" s="21"/>
      <c r="E21" s="21"/>
      <c r="F21" s="21"/>
      <c r="G21" s="21"/>
      <c r="H21" s="21"/>
      <c r="I21" s="22"/>
      <c r="M21" s="1"/>
    </row>
    <row r="22" spans="1:13" ht="21" customHeight="1">
      <c r="A22" s="28"/>
      <c r="B22" s="23" t="s">
        <v>39</v>
      </c>
      <c r="C22" s="24"/>
      <c r="D22" s="24"/>
      <c r="E22" s="24"/>
      <c r="F22" s="24"/>
      <c r="G22" s="24"/>
      <c r="H22" s="24"/>
      <c r="I22" s="25"/>
      <c r="M22" s="1"/>
    </row>
    <row r="23" spans="1:13" ht="18" customHeight="1">
      <c r="A23" s="70" t="s">
        <v>42</v>
      </c>
      <c r="B23" s="71"/>
      <c r="C23" s="71"/>
      <c r="D23" s="71"/>
      <c r="E23" s="71"/>
      <c r="F23" s="71"/>
      <c r="G23" s="71"/>
      <c r="H23" s="71"/>
      <c r="I23" s="72"/>
      <c r="M23" s="1"/>
    </row>
    <row r="24" spans="1:13" ht="15" customHeight="1">
      <c r="A24" s="52">
        <v>5</v>
      </c>
      <c r="B24" s="46" t="s">
        <v>23</v>
      </c>
      <c r="C24" s="47"/>
      <c r="D24" s="47"/>
      <c r="E24" s="47"/>
      <c r="F24" s="47"/>
      <c r="G24" s="47"/>
      <c r="H24" s="47"/>
      <c r="I24" s="48"/>
    </row>
    <row r="25" spans="1:13" ht="21" customHeight="1">
      <c r="A25" s="54"/>
      <c r="B25" s="58"/>
      <c r="C25" s="59"/>
      <c r="D25" s="59"/>
      <c r="E25" s="59"/>
      <c r="F25" s="59"/>
      <c r="G25" s="59"/>
      <c r="H25" s="59"/>
      <c r="I25" s="60"/>
    </row>
    <row r="26" spans="1:13" ht="17.25" customHeight="1">
      <c r="A26" s="26">
        <v>6</v>
      </c>
      <c r="B26" s="42" t="s">
        <v>29</v>
      </c>
      <c r="C26" s="42"/>
      <c r="D26" s="42"/>
      <c r="E26" s="42"/>
      <c r="F26" s="42"/>
      <c r="G26" s="42"/>
      <c r="H26" s="42"/>
      <c r="I26" s="43"/>
    </row>
    <row r="27" spans="1:13">
      <c r="A27" s="27"/>
      <c r="B27" s="42"/>
      <c r="C27" s="42"/>
      <c r="D27" s="42"/>
      <c r="E27" s="42"/>
      <c r="F27" s="42"/>
      <c r="G27" s="42"/>
      <c r="H27" s="42"/>
      <c r="I27" s="43"/>
    </row>
    <row r="28" spans="1:13" ht="21" customHeight="1">
      <c r="A28" s="28"/>
      <c r="B28" s="44"/>
      <c r="C28" s="44"/>
      <c r="D28" s="44"/>
      <c r="E28" s="44"/>
      <c r="F28" s="44"/>
      <c r="G28" s="44"/>
      <c r="H28" s="44"/>
      <c r="I28" s="45"/>
    </row>
    <row r="29" spans="1:13" ht="17.25" customHeight="1">
      <c r="A29" s="52">
        <v>7</v>
      </c>
      <c r="B29" s="29" t="s">
        <v>30</v>
      </c>
      <c r="C29" s="29"/>
      <c r="D29" s="29"/>
      <c r="E29" s="29"/>
      <c r="F29" s="29"/>
      <c r="G29" s="29"/>
      <c r="H29" s="29"/>
      <c r="I29" s="30"/>
    </row>
    <row r="30" spans="1:13">
      <c r="A30" s="53"/>
      <c r="B30" s="29"/>
      <c r="C30" s="29"/>
      <c r="D30" s="29"/>
      <c r="E30" s="29"/>
      <c r="F30" s="29"/>
      <c r="G30" s="29"/>
      <c r="H30" s="29"/>
      <c r="I30" s="30"/>
    </row>
    <row r="31" spans="1:13" ht="21" customHeight="1">
      <c r="A31" s="54"/>
      <c r="B31" s="31"/>
      <c r="C31" s="31"/>
      <c r="D31" s="31"/>
      <c r="E31" s="31"/>
      <c r="F31" s="31"/>
      <c r="G31" s="31"/>
      <c r="H31" s="31"/>
      <c r="I31" s="32"/>
    </row>
    <row r="32" spans="1:13" ht="17.25" customHeight="1">
      <c r="A32" s="55">
        <v>8</v>
      </c>
      <c r="B32" s="33" t="s">
        <v>31</v>
      </c>
      <c r="C32" s="34"/>
      <c r="D32" s="34"/>
      <c r="E32" s="34"/>
      <c r="F32" s="34"/>
      <c r="G32" s="34"/>
      <c r="H32" s="34"/>
      <c r="I32" s="35"/>
    </row>
    <row r="33" spans="1:17">
      <c r="A33" s="56"/>
      <c r="B33" s="36"/>
      <c r="C33" s="37"/>
      <c r="D33" s="37"/>
      <c r="E33" s="37"/>
      <c r="F33" s="37"/>
      <c r="G33" s="37"/>
      <c r="H33" s="37"/>
      <c r="I33" s="38"/>
    </row>
    <row r="34" spans="1:17" ht="21" customHeight="1">
      <c r="A34" s="57"/>
      <c r="B34" s="39"/>
      <c r="C34" s="40"/>
      <c r="D34" s="40"/>
      <c r="E34" s="40"/>
      <c r="F34" s="40"/>
      <c r="G34" s="40"/>
      <c r="H34" s="40"/>
      <c r="I34" s="41"/>
    </row>
    <row r="35" spans="1:17" ht="17.25" customHeight="1">
      <c r="A35" s="52">
        <v>9</v>
      </c>
      <c r="B35" s="46" t="s">
        <v>32</v>
      </c>
      <c r="C35" s="47"/>
      <c r="D35" s="47"/>
      <c r="E35" s="47"/>
      <c r="F35" s="47"/>
      <c r="G35" s="47"/>
      <c r="H35" s="47"/>
      <c r="I35" s="48"/>
    </row>
    <row r="36" spans="1:17">
      <c r="A36" s="53"/>
      <c r="B36" s="49"/>
      <c r="C36" s="50"/>
      <c r="D36" s="50"/>
      <c r="E36" s="50"/>
      <c r="F36" s="50"/>
      <c r="G36" s="50"/>
      <c r="H36" s="50"/>
      <c r="I36" s="51"/>
    </row>
    <row r="37" spans="1:17">
      <c r="A37" s="53"/>
      <c r="B37" s="49"/>
      <c r="C37" s="50"/>
      <c r="D37" s="50"/>
      <c r="E37" s="50"/>
      <c r="F37" s="50"/>
      <c r="G37" s="50"/>
      <c r="H37" s="50"/>
      <c r="I37" s="51"/>
    </row>
    <row r="38" spans="1:17" ht="15" customHeight="1">
      <c r="A38" s="53"/>
      <c r="B38" s="49" t="s">
        <v>14</v>
      </c>
      <c r="C38" s="50"/>
      <c r="D38" s="50"/>
      <c r="E38" s="50"/>
      <c r="F38" s="50"/>
      <c r="G38" s="50"/>
      <c r="H38" s="50"/>
      <c r="I38" s="51"/>
      <c r="J38" s="4"/>
      <c r="K38" s="4"/>
      <c r="L38" s="4"/>
      <c r="M38" s="4"/>
      <c r="N38" s="4"/>
      <c r="O38" s="4"/>
      <c r="P38" s="4"/>
      <c r="Q38" s="4"/>
    </row>
    <row r="39" spans="1:17">
      <c r="A39" s="53"/>
      <c r="B39" s="49"/>
      <c r="C39" s="50"/>
      <c r="D39" s="50"/>
      <c r="E39" s="50"/>
      <c r="F39" s="50"/>
      <c r="G39" s="50"/>
      <c r="H39" s="50"/>
      <c r="I39" s="51"/>
      <c r="J39" s="4"/>
      <c r="K39" s="4"/>
      <c r="L39" s="4"/>
      <c r="M39" s="4"/>
      <c r="N39" s="4"/>
      <c r="O39" s="4"/>
      <c r="P39" s="4"/>
      <c r="Q39" s="4"/>
    </row>
    <row r="40" spans="1:17" ht="21" customHeight="1">
      <c r="A40" s="54"/>
      <c r="B40" s="58"/>
      <c r="C40" s="59"/>
      <c r="D40" s="59"/>
      <c r="E40" s="59"/>
      <c r="F40" s="59"/>
      <c r="G40" s="59"/>
      <c r="H40" s="59"/>
      <c r="I40" s="60"/>
      <c r="J40" s="4"/>
      <c r="K40" s="4"/>
      <c r="M40" s="4"/>
      <c r="N40" s="4"/>
      <c r="O40" s="4"/>
      <c r="P40" s="4"/>
      <c r="Q40" s="4"/>
    </row>
    <row r="41" spans="1:17" ht="17.25" customHeight="1">
      <c r="A41" s="26">
        <v>10</v>
      </c>
      <c r="B41" s="61" t="s">
        <v>33</v>
      </c>
      <c r="C41" s="62"/>
      <c r="D41" s="62"/>
      <c r="E41" s="62"/>
      <c r="F41" s="62"/>
      <c r="G41" s="62"/>
      <c r="H41" s="62"/>
      <c r="I41" s="63"/>
    </row>
    <row r="42" spans="1:17">
      <c r="A42" s="27"/>
      <c r="B42" s="64"/>
      <c r="C42" s="65"/>
      <c r="D42" s="65"/>
      <c r="E42" s="65"/>
      <c r="F42" s="65"/>
      <c r="G42" s="65"/>
      <c r="H42" s="65"/>
      <c r="I42" s="66"/>
    </row>
    <row r="43" spans="1:17">
      <c r="A43" s="27"/>
      <c r="B43" s="64"/>
      <c r="C43" s="65"/>
      <c r="D43" s="65"/>
      <c r="E43" s="65"/>
      <c r="F43" s="65"/>
      <c r="G43" s="65"/>
      <c r="H43" s="65"/>
      <c r="I43" s="66"/>
    </row>
    <row r="44" spans="1:17">
      <c r="A44" s="27"/>
      <c r="B44" s="64" t="s">
        <v>24</v>
      </c>
      <c r="C44" s="65"/>
      <c r="D44" s="65"/>
      <c r="E44" s="65"/>
      <c r="F44" s="65"/>
      <c r="G44" s="65"/>
      <c r="H44" s="65"/>
      <c r="I44" s="66"/>
    </row>
    <row r="45" spans="1:17" ht="21" customHeight="1">
      <c r="A45" s="28"/>
      <c r="B45" s="67"/>
      <c r="C45" s="68"/>
      <c r="D45" s="68"/>
      <c r="E45" s="68"/>
      <c r="F45" s="68"/>
      <c r="G45" s="68"/>
      <c r="H45" s="68"/>
      <c r="I45" s="69"/>
    </row>
    <row r="46" spans="1:17" ht="17.25" customHeight="1">
      <c r="A46" s="52">
        <v>11</v>
      </c>
      <c r="B46" s="46" t="s">
        <v>34</v>
      </c>
      <c r="C46" s="47"/>
      <c r="D46" s="47"/>
      <c r="E46" s="47"/>
      <c r="F46" s="47"/>
      <c r="G46" s="47"/>
      <c r="H46" s="47"/>
      <c r="I46" s="48"/>
    </row>
    <row r="47" spans="1:17" ht="15" customHeight="1">
      <c r="A47" s="53"/>
      <c r="B47" s="49"/>
      <c r="C47" s="50"/>
      <c r="D47" s="50"/>
      <c r="E47" s="50"/>
      <c r="F47" s="50"/>
      <c r="G47" s="50"/>
      <c r="H47" s="50"/>
      <c r="I47" s="51"/>
    </row>
    <row r="48" spans="1:17" ht="15" customHeight="1">
      <c r="A48" s="53"/>
      <c r="B48" s="49"/>
      <c r="C48" s="50"/>
      <c r="D48" s="50"/>
      <c r="E48" s="50"/>
      <c r="F48" s="50"/>
      <c r="G48" s="50"/>
      <c r="H48" s="50"/>
      <c r="I48" s="51"/>
    </row>
    <row r="49" spans="1:9" ht="15" customHeight="1">
      <c r="A49" s="53"/>
      <c r="B49" s="49" t="s">
        <v>26</v>
      </c>
      <c r="C49" s="50"/>
      <c r="D49" s="50"/>
      <c r="E49" s="50"/>
      <c r="F49" s="50"/>
      <c r="G49" s="50"/>
      <c r="H49" s="50"/>
      <c r="I49" s="51"/>
    </row>
    <row r="50" spans="1:9">
      <c r="A50" s="53"/>
      <c r="B50" s="49"/>
      <c r="C50" s="50"/>
      <c r="D50" s="50"/>
      <c r="E50" s="50"/>
      <c r="F50" s="50"/>
      <c r="G50" s="50"/>
      <c r="H50" s="50"/>
      <c r="I50" s="51"/>
    </row>
    <row r="51" spans="1:9">
      <c r="A51" s="53"/>
      <c r="B51" s="49"/>
      <c r="C51" s="50"/>
      <c r="D51" s="50"/>
      <c r="E51" s="50"/>
      <c r="F51" s="50"/>
      <c r="G51" s="50"/>
      <c r="H51" s="50"/>
      <c r="I51" s="51"/>
    </row>
    <row r="52" spans="1:9" ht="21" customHeight="1">
      <c r="A52" s="54"/>
      <c r="B52" s="58"/>
      <c r="C52" s="59"/>
      <c r="D52" s="59"/>
      <c r="E52" s="59"/>
      <c r="F52" s="59"/>
      <c r="G52" s="59"/>
      <c r="H52" s="59"/>
      <c r="I52" s="60"/>
    </row>
  </sheetData>
  <mergeCells count="34">
    <mergeCell ref="A1:I1"/>
    <mergeCell ref="A2:I4"/>
    <mergeCell ref="A5:A9"/>
    <mergeCell ref="A11:A16"/>
    <mergeCell ref="A24:A25"/>
    <mergeCell ref="B13:I16"/>
    <mergeCell ref="B5:I6"/>
    <mergeCell ref="B10:I10"/>
    <mergeCell ref="B7:I9"/>
    <mergeCell ref="B24:I25"/>
    <mergeCell ref="B11:I12"/>
    <mergeCell ref="A23:I23"/>
    <mergeCell ref="B17:I17"/>
    <mergeCell ref="B18:I18"/>
    <mergeCell ref="B19:I19"/>
    <mergeCell ref="B20:I20"/>
    <mergeCell ref="B46:I48"/>
    <mergeCell ref="A26:A28"/>
    <mergeCell ref="A41:A45"/>
    <mergeCell ref="A46:A52"/>
    <mergeCell ref="A29:A31"/>
    <mergeCell ref="A32:A34"/>
    <mergeCell ref="A35:A40"/>
    <mergeCell ref="B49:I52"/>
    <mergeCell ref="B41:I43"/>
    <mergeCell ref="B44:I45"/>
    <mergeCell ref="B35:I37"/>
    <mergeCell ref="B38:I40"/>
    <mergeCell ref="B21:I21"/>
    <mergeCell ref="B22:I22"/>
    <mergeCell ref="A17:A22"/>
    <mergeCell ref="B29:I31"/>
    <mergeCell ref="B32:I34"/>
    <mergeCell ref="B26:I28"/>
  </mergeCells>
  <printOptions horizontalCentered="1"/>
  <pageMargins left="0.7" right="0.7" top="0.75" bottom="0.75" header="0.3" footer="0.3"/>
  <pageSetup orientation="portrait" r:id="rId1"/>
  <headerFooter>
    <oddHeader>&amp;CCentral Count Ballot Scanning Verification</oddHead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Delivery 1</vt:lpstr>
      <vt:lpstr>Instructions</vt:lpstr>
      <vt:lpstr>'Delivery 1'!Print_Area</vt:lpstr>
      <vt:lpstr>'Delivery 1'!Print_Titles</vt:lpstr>
    </vt:vector>
  </TitlesOfParts>
  <Company>Board of Elections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swebster</dc:creator>
  <cp:lastModifiedBy>tbal01</cp:lastModifiedBy>
  <cp:lastPrinted>2012-06-28T16:12:18Z</cp:lastPrinted>
  <dcterms:created xsi:type="dcterms:W3CDTF">2012-06-06T13:28:49Z</dcterms:created>
  <dcterms:modified xsi:type="dcterms:W3CDTF">2012-06-28T18:25:50Z</dcterms:modified>
</cp:coreProperties>
</file>